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A6D26263-C622-4383-8E5B-F204B335F6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2" r:id="rId1"/>
  </sheets>
  <definedNames>
    <definedName name="_xlnm.Print_Area" localSheetId="0">'Anno 2023'!$C$7:$U$36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  <c r="J6" i="2" l="1"/>
  <c r="H6" i="2"/>
  <c r="F6" i="2"/>
  <c r="J5" i="2"/>
  <c r="H5" i="2"/>
  <c r="F5" i="2"/>
  <c r="F26" i="2"/>
  <c r="F33" i="2" s="1"/>
  <c r="E26" i="2"/>
  <c r="E33" i="2" s="1"/>
  <c r="H33" i="2" s="1"/>
  <c r="F20" i="2"/>
  <c r="F18" i="2"/>
  <c r="E18" i="2"/>
  <c r="F17" i="2"/>
  <c r="E17" i="2"/>
  <c r="F16" i="2"/>
  <c r="E16" i="2"/>
  <c r="F15" i="2"/>
  <c r="F21" i="2" s="1"/>
  <c r="E15" i="2"/>
  <c r="H26" i="2" l="1"/>
  <c r="E21" i="2"/>
  <c r="G27" i="2"/>
  <c r="G31" i="2"/>
  <c r="G26" i="2"/>
  <c r="G28" i="2"/>
  <c r="G30" i="2"/>
  <c r="G32" i="2"/>
  <c r="G33" i="2"/>
  <c r="G29" i="2"/>
  <c r="H27" i="2"/>
  <c r="H29" i="2"/>
  <c r="H31" i="2"/>
  <c r="H28" i="2"/>
  <c r="H30" i="2"/>
  <c r="H32" i="2"/>
  <c r="H21" i="2" l="1"/>
  <c r="H19" i="2"/>
  <c r="G18" i="2"/>
  <c r="G16" i="2"/>
  <c r="G21" i="2"/>
  <c r="G19" i="2"/>
  <c r="H18" i="2"/>
  <c r="H16" i="2"/>
  <c r="H17" i="2"/>
  <c r="H15" i="2"/>
  <c r="G17" i="2"/>
  <c r="G15" i="2"/>
  <c r="G20" i="2"/>
  <c r="H20" i="2"/>
</calcChain>
</file>

<file path=xl/sharedStrings.xml><?xml version="1.0" encoding="utf-8"?>
<sst xmlns="http://schemas.openxmlformats.org/spreadsheetml/2006/main" count="34" uniqueCount="24">
  <si>
    <t>Settore Personale non titolare di EQ</t>
  </si>
  <si>
    <t>Punteggio Medio attiribuito</t>
  </si>
  <si>
    <t>Produttività media erogata</t>
  </si>
  <si>
    <t>Valutazione scostamento dalla media %</t>
  </si>
  <si>
    <t>Valutazione scostamento dalla media</t>
  </si>
  <si>
    <t>Polizia Locale</t>
  </si>
  <si>
    <t>Sia</t>
  </si>
  <si>
    <t>Suap</t>
  </si>
  <si>
    <t>Medie totali</t>
  </si>
  <si>
    <t>Settore Personale  titolare di EQ</t>
  </si>
  <si>
    <t>Risultato media erogata</t>
  </si>
  <si>
    <t>Distribuzione del personale per classi di punteggio finale</t>
  </si>
  <si>
    <t>x&gt;95</t>
  </si>
  <si>
    <t>% x&gt;95</t>
  </si>
  <si>
    <t>80&lt;x&lt;=95</t>
  </si>
  <si>
    <t>% 80&lt;x&lt;=95</t>
  </si>
  <si>
    <t>X&lt;=80</t>
  </si>
  <si>
    <t>% X&lt;=80</t>
  </si>
  <si>
    <t>Titolari di EQ</t>
  </si>
  <si>
    <t>Personale non titolare di EQ</t>
  </si>
  <si>
    <t>Finanziario</t>
  </si>
  <si>
    <t>CUC</t>
  </si>
  <si>
    <t>Gestione Personale</t>
  </si>
  <si>
    <t>DMO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</si>
</sst>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10" fontId="0" fillId="0" borderId="4" xfId="0" applyNumberFormat="1" applyBorder="1"/>
    <xf numFmtId="44" fontId="0" fillId="0" borderId="4" xfId="0" applyNumberFormat="1" applyBorder="1" applyAlignment="1">
      <alignment horizontal="right"/>
    </xf>
    <xf numFmtId="0" fontId="1" fillId="0" borderId="5" xfId="0" applyFont="1" applyBorder="1"/>
    <xf numFmtId="10" fontId="0" fillId="0" borderId="6" xfId="0" applyNumberFormat="1" applyBorder="1"/>
    <xf numFmtId="44" fontId="0" fillId="0" borderId="6" xfId="0" applyNumberFormat="1" applyBorder="1"/>
    <xf numFmtId="0" fontId="1" fillId="0" borderId="7" xfId="0" applyFont="1" applyBorder="1"/>
    <xf numFmtId="0" fontId="1" fillId="0" borderId="1" xfId="0" applyFont="1" applyBorder="1"/>
    <xf numFmtId="10" fontId="1" fillId="0" borderId="2" xfId="0" applyNumberFormat="1" applyFont="1" applyBorder="1"/>
    <xf numFmtId="44" fontId="1" fillId="0" borderId="1" xfId="0" applyNumberFormat="1" applyFont="1" applyBorder="1"/>
    <xf numFmtId="10" fontId="0" fillId="0" borderId="2" xfId="0" applyNumberFormat="1" applyBorder="1"/>
    <xf numFmtId="2" fontId="0" fillId="0" borderId="1" xfId="0" applyNumberFormat="1" applyBorder="1" applyAlignment="1">
      <alignment horizontal="right"/>
    </xf>
    <xf numFmtId="10" fontId="0" fillId="0" borderId="0" xfId="0" applyNumberFormat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0" fillId="0" borderId="3" xfId="0" applyNumberFormat="1" applyBorder="1"/>
    <xf numFmtId="2" fontId="0" fillId="0" borderId="10" xfId="0" applyNumberFormat="1" applyBorder="1" applyAlignment="1">
      <alignment horizontal="right"/>
    </xf>
    <xf numFmtId="10" fontId="0" fillId="0" borderId="5" xfId="0" applyNumberFormat="1" applyBorder="1"/>
    <xf numFmtId="2" fontId="0" fillId="0" borderId="11" xfId="0" applyNumberFormat="1" applyBorder="1" applyAlignment="1">
      <alignment horizontal="right"/>
    </xf>
    <xf numFmtId="0" fontId="1" fillId="0" borderId="12" xfId="0" applyFont="1" applyBorder="1"/>
    <xf numFmtId="10" fontId="0" fillId="0" borderId="13" xfId="0" applyNumberFormat="1" applyBorder="1"/>
    <xf numFmtId="44" fontId="0" fillId="0" borderId="13" xfId="0" applyNumberFormat="1" applyBorder="1"/>
    <xf numFmtId="10" fontId="0" fillId="0" borderId="7" xfId="0" applyNumberFormat="1" applyBorder="1"/>
    <xf numFmtId="2" fontId="0" fillId="0" borderId="14" xfId="0" applyNumberFormat="1" applyBorder="1" applyAlignment="1">
      <alignment horizontal="right"/>
    </xf>
    <xf numFmtId="0" fontId="1" fillId="0" borderId="15" xfId="0" applyFont="1" applyBorder="1"/>
    <xf numFmtId="10" fontId="1" fillId="0" borderId="16" xfId="0" applyNumberFormat="1" applyFont="1" applyBorder="1"/>
    <xf numFmtId="44" fontId="1" fillId="0" borderId="15" xfId="0" applyNumberFormat="1" applyFont="1" applyBorder="1"/>
    <xf numFmtId="10" fontId="1" fillId="0" borderId="17" xfId="0" applyNumberFormat="1" applyFont="1" applyBorder="1"/>
    <xf numFmtId="2" fontId="1" fillId="0" borderId="18" xfId="0" applyNumberFormat="1" applyFont="1" applyBorder="1" applyAlignment="1">
      <alignment horizontal="right"/>
    </xf>
    <xf numFmtId="44" fontId="0" fillId="0" borderId="0" xfId="0" applyNumberFormat="1"/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10" fontId="1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0" fillId="0" borderId="26" xfId="0" applyNumberForma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Settore Personale non titolare di EQ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'Anno 2023'!$E$14</c:f>
              <c:strCache>
                <c:ptCount val="1"/>
                <c:pt idx="0">
                  <c:v>Punteggio Medio attiribuito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2023'!$D$15:$D$21</c15:sqref>
                  </c15:fullRef>
                </c:ext>
              </c:extLst>
              <c:f>'Anno 2023'!$D$15:$D$20</c:f>
              <c:strCache>
                <c:ptCount val="6"/>
                <c:pt idx="0">
                  <c:v>Polizia Locale</c:v>
                </c:pt>
                <c:pt idx="1">
                  <c:v>Gestione Personale</c:v>
                </c:pt>
                <c:pt idx="2">
                  <c:v>Sia</c:v>
                </c:pt>
                <c:pt idx="3">
                  <c:v>Suap</c:v>
                </c:pt>
                <c:pt idx="4">
                  <c:v>Finanziario</c:v>
                </c:pt>
                <c:pt idx="5">
                  <c:v>CUC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2023'!$E$15:$E$21</c15:sqref>
                  </c15:fullRef>
                </c:ext>
              </c:extLst>
              <c:f>'Anno 2023'!$E$15:$E$20</c:f>
              <c:numCache>
                <c:formatCode>0.00%</c:formatCode>
                <c:ptCount val="6"/>
                <c:pt idx="0">
                  <c:v>0.96486538461538462</c:v>
                </c:pt>
                <c:pt idx="1">
                  <c:v>0.96916666666666673</c:v>
                </c:pt>
                <c:pt idx="2">
                  <c:v>1</c:v>
                </c:pt>
                <c:pt idx="3">
                  <c:v>0.98666666666666669</c:v>
                </c:pt>
                <c:pt idx="4">
                  <c:v>0.96</c:v>
                </c:pt>
                <c:pt idx="5">
                  <c:v>0.97249999999999992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90-4AD7-A93E-A5B55ABB23A3}"/>
            </c:ext>
          </c:extLst>
        </c:ser>
        <c:ser>
          <c:idx val="2"/>
          <c:order val="2"/>
          <c:tx>
            <c:strRef>
              <c:f>'Anno 2023'!$G$14</c:f>
              <c:strCache>
                <c:ptCount val="1"/>
                <c:pt idx="0">
                  <c:v>Valutazione scostamento dalla media %</c:v>
                </c:pt>
              </c:strCache>
            </c:strRef>
          </c:tx>
          <c:spPr>
            <a:solidFill>
              <a:schemeClr val="accent3">
                <a:alpha val="88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3">
                  <a:lumMod val="50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3133543638275498E-2"/>
                  <c:y val="0.127936011846673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90-4AD7-A93E-A5B55ABB23A3}"/>
                </c:ext>
              </c:extLst>
            </c:dLbl>
            <c:dLbl>
              <c:idx val="1"/>
              <c:layout>
                <c:manualLayout>
                  <c:x val="2.5236593059936946E-2"/>
                  <c:y val="0.119940011106256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90-4AD7-A93E-A5B55ABB23A3}"/>
                </c:ext>
              </c:extLst>
            </c:dLbl>
            <c:dLbl>
              <c:idx val="4"/>
              <c:layout>
                <c:manualLayout>
                  <c:x val="2.1030494216614092E-2"/>
                  <c:y val="0.143928328130686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90-4AD7-A93E-A5B55ABB23A3}"/>
                </c:ext>
              </c:extLst>
            </c:dLbl>
            <c:dLbl>
              <c:idx val="5"/>
              <c:layout>
                <c:manualLayout>
                  <c:x val="3.7854889589905211E-2"/>
                  <c:y val="0.127936011846673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90-4AD7-A93E-A5B55ABB23A3}"/>
                </c:ext>
              </c:extLst>
            </c:dLbl>
            <c:spPr>
              <a:solidFill>
                <a:schemeClr val="accent3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2023'!$D$15:$D$21</c15:sqref>
                  </c15:fullRef>
                </c:ext>
              </c:extLst>
              <c:f>'Anno 2023'!$D$15:$D$20</c:f>
              <c:strCache>
                <c:ptCount val="6"/>
                <c:pt idx="0">
                  <c:v>Polizia Locale</c:v>
                </c:pt>
                <c:pt idx="1">
                  <c:v>Gestione Personale</c:v>
                </c:pt>
                <c:pt idx="2">
                  <c:v>Sia</c:v>
                </c:pt>
                <c:pt idx="3">
                  <c:v>Suap</c:v>
                </c:pt>
                <c:pt idx="4">
                  <c:v>Finanziario</c:v>
                </c:pt>
                <c:pt idx="5">
                  <c:v>CUC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2023'!$G$15:$G$21</c15:sqref>
                  </c15:fullRef>
                </c:ext>
              </c:extLst>
              <c:f>'Anno 2023'!$G$15:$G$20</c:f>
              <c:numCache>
                <c:formatCode>0.00%</c:formatCode>
                <c:ptCount val="6"/>
                <c:pt idx="0">
                  <c:v>-1.0935287411332206E-2</c:v>
                </c:pt>
                <c:pt idx="1">
                  <c:v>-6.5261269588511306E-3</c:v>
                </c:pt>
                <c:pt idx="2">
                  <c:v>2.5080522484418388E-2</c:v>
                </c:pt>
                <c:pt idx="3">
                  <c:v>1.1412782184626158E-2</c:v>
                </c:pt>
                <c:pt idx="4">
                  <c:v>-1.5922698414958414E-2</c:v>
                </c:pt>
                <c:pt idx="5">
                  <c:v>-3.1091918839032395E-3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90-4AD7-A93E-A5B55ABB23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96714600"/>
        <c:axId val="296714984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'Anno 2023'!$F$14</c15:sqref>
                        </c15:formulaRef>
                      </c:ext>
                    </c:extLst>
                    <c:strCache>
                      <c:ptCount val="1"/>
                      <c:pt idx="0">
                        <c:v>Produttività media erogata</c:v>
                      </c:pt>
                    </c:strCache>
                  </c:strRef>
                </c:tx>
                <c:spPr>
                  <a:solidFill>
                    <a:schemeClr val="accent2">
                      <a:alpha val="88000"/>
                    </a:schemeClr>
                  </a:solidFill>
                  <a:ln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2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2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'Anno 2023'!$D$15:$D$21</c15:sqref>
                        </c15:fullRef>
                        <c15:formulaRef>
                          <c15:sqref>'Anno 2023'!$D$15:$D$20</c15:sqref>
                        </c15:formulaRef>
                      </c:ext>
                    </c:extLst>
                    <c:strCache>
                      <c:ptCount val="6"/>
                      <c:pt idx="0">
                        <c:v>Polizia Locale</c:v>
                      </c:pt>
                      <c:pt idx="1">
                        <c:v>Gestione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Finanziario</c:v>
                      </c:pt>
                      <c:pt idx="5">
                        <c:v>CUC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'Anno 2023'!$F$15:$F$21</c15:sqref>
                        </c15:fullRef>
                        <c15:formulaRef>
                          <c15:sqref>'Anno 2023'!$F$15:$F$20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6"/>
                      <c:pt idx="0">
                        <c:v>751.03550827370395</c:v>
                      </c:pt>
                      <c:pt idx="1">
                        <c:v>754.38355620155005</c:v>
                      </c:pt>
                      <c:pt idx="2">
                        <c:v>778.38372093023202</c:v>
                      </c:pt>
                      <c:pt idx="3">
                        <c:v>768.00527131783008</c:v>
                      </c:pt>
                      <c:pt idx="4">
                        <c:v>778.38372093023258</c:v>
                      </c:pt>
                      <c:pt idx="5">
                        <c:v>766.70796511627998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1C90-4AD7-A93E-A5B55ABB23A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'Anno 2023'!$H$14</c15:sqref>
                        </c15:formulaRef>
                      </c:ext>
                    </c:extLst>
                    <c:strCache>
                      <c:ptCount val="1"/>
                      <c:pt idx="0">
                        <c:v>Valutazione scostamento dalla media</c:v>
                      </c:pt>
                    </c:strCache>
                  </c:strRef>
                </c:tx>
                <c:spPr>
                  <a:solidFill>
                    <a:schemeClr val="accent4">
                      <a:alpha val="88000"/>
                    </a:schemeClr>
                  </a:solidFill>
                  <a:ln>
                    <a:solidFill>
                      <a:schemeClr val="accent4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4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4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'Anno 2023'!$D$15:$D$21</c15:sqref>
                        </c15:fullRef>
                        <c15:formulaRef>
                          <c15:sqref>'Anno 2023'!$D$15:$D$20</c15:sqref>
                        </c15:formulaRef>
                      </c:ext>
                    </c:extLst>
                    <c:strCache>
                      <c:ptCount val="6"/>
                      <c:pt idx="0">
                        <c:v>Polizia Locale</c:v>
                      </c:pt>
                      <c:pt idx="1">
                        <c:v>Gestione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Finanziario</c:v>
                      </c:pt>
                      <c:pt idx="5">
                        <c:v>CUC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'Anno 2023'!$H$15:$H$21</c15:sqref>
                        </c15:fullRef>
                        <c15:formulaRef>
                          <c15:sqref>'Anno 2023'!$H$15:$H$20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-1.0667735042735105</c:v>
                      </c:pt>
                      <c:pt idx="1">
                        <c:v>-0.63664529914529977</c:v>
                      </c:pt>
                      <c:pt idx="2">
                        <c:v>2.446688034188027</c:v>
                      </c:pt>
                      <c:pt idx="3">
                        <c:v>1.1133547008546962</c:v>
                      </c:pt>
                      <c:pt idx="4">
                        <c:v>-1.5533119658119765</c:v>
                      </c:pt>
                      <c:pt idx="5">
                        <c:v>-0.30331196581198094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1C90-4AD7-A93E-A5B55ABB23A3}"/>
                  </c:ext>
                </c:extLst>
              </c15:ser>
            </c15:filteredBarSeries>
          </c:ext>
        </c:extLst>
      </c:bar3DChart>
      <c:catAx>
        <c:axId val="296714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96714984"/>
        <c:crosses val="autoZero"/>
        <c:auto val="1"/>
        <c:lblAlgn val="ctr"/>
        <c:lblOffset val="100"/>
        <c:noMultiLvlLbl val="0"/>
      </c:catAx>
      <c:valAx>
        <c:axId val="296714984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296714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Settore Personale  titolare di EQ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'Anno 2023'!$E$25</c:f>
              <c:strCache>
                <c:ptCount val="1"/>
                <c:pt idx="0">
                  <c:v>Punteggio Medio attiribuito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2023'!$D$26:$D$33</c15:sqref>
                  </c15:fullRef>
                </c:ext>
              </c:extLst>
              <c:f>'Anno 2023'!$D$26:$D$32</c:f>
              <c:strCache>
                <c:ptCount val="7"/>
                <c:pt idx="0">
                  <c:v>Polizia Locale</c:v>
                </c:pt>
                <c:pt idx="1">
                  <c:v>Gestione Personale</c:v>
                </c:pt>
                <c:pt idx="2">
                  <c:v>Sia</c:v>
                </c:pt>
                <c:pt idx="3">
                  <c:v>Suap</c:v>
                </c:pt>
                <c:pt idx="4">
                  <c:v>Finanziario</c:v>
                </c:pt>
                <c:pt idx="5">
                  <c:v>CUC</c:v>
                </c:pt>
                <c:pt idx="6">
                  <c:v>DMO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2023'!$E$26:$E$33</c15:sqref>
                  </c15:fullRef>
                </c:ext>
              </c:extLst>
              <c:f>'Anno 2023'!$E$26:$E$32</c:f>
              <c:numCache>
                <c:formatCode>0.00%</c:formatCode>
                <c:ptCount val="7"/>
                <c:pt idx="0">
                  <c:v>0.97249999999999992</c:v>
                </c:pt>
                <c:pt idx="1">
                  <c:v>0.97250000000000003</c:v>
                </c:pt>
                <c:pt idx="2">
                  <c:v>0.97</c:v>
                </c:pt>
                <c:pt idx="3">
                  <c:v>0.96399999999999997</c:v>
                </c:pt>
                <c:pt idx="4">
                  <c:v>0.97250000000000003</c:v>
                </c:pt>
                <c:pt idx="5">
                  <c:v>0.97750000000000004</c:v>
                </c:pt>
                <c:pt idx="6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A3-4749-BA7B-E34EBC52DB8F}"/>
            </c:ext>
          </c:extLst>
        </c:ser>
        <c:ser>
          <c:idx val="2"/>
          <c:order val="2"/>
          <c:tx>
            <c:strRef>
              <c:f>'Anno 2023'!$G$25</c:f>
              <c:strCache>
                <c:ptCount val="1"/>
                <c:pt idx="0">
                  <c:v>Valutazione scostamento dalla media %</c:v>
                </c:pt>
              </c:strCache>
            </c:strRef>
          </c:tx>
          <c:spPr>
            <a:solidFill>
              <a:schemeClr val="accent3">
                <a:alpha val="88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3">
                  <a:lumMod val="50000"/>
                </a:schemeClr>
              </a:contourClr>
            </a:sp3d>
          </c:spPr>
          <c:invertIfNegative val="0"/>
          <c:dLbls>
            <c:dLbl>
              <c:idx val="2"/>
              <c:layout>
                <c:manualLayout>
                  <c:x val="1.6563146997929608E-2"/>
                  <c:y val="0.138582654252976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A3-4749-BA7B-E34EBC52DB8F}"/>
                </c:ext>
              </c:extLst>
            </c:dLbl>
            <c:dLbl>
              <c:idx val="3"/>
              <c:layout>
                <c:manualLayout>
                  <c:x val="2.4844720496894408E-2"/>
                  <c:y val="0.13438317988167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A3-4749-BA7B-E34EBC52DB8F}"/>
                </c:ext>
              </c:extLst>
            </c:dLbl>
            <c:dLbl>
              <c:idx val="4"/>
              <c:layout>
                <c:manualLayout>
                  <c:x val="2.4844720496894335E-2"/>
                  <c:y val="-6.71915899408370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A3-4749-BA7B-E34EBC52DB8F}"/>
                </c:ext>
              </c:extLst>
            </c:dLbl>
            <c:dLbl>
              <c:idx val="5"/>
              <c:layout>
                <c:manualLayout>
                  <c:x val="2.4844720496894408E-2"/>
                  <c:y val="-5.87926411982323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A3-4749-BA7B-E34EBC52DB8F}"/>
                </c:ext>
              </c:extLst>
            </c:dLbl>
            <c:dLbl>
              <c:idx val="6"/>
              <c:layout>
                <c:manualLayout>
                  <c:x val="3.5196687370600416E-2"/>
                  <c:y val="0.138582654252976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A3-4749-BA7B-E34EBC52DB8F}"/>
                </c:ext>
              </c:extLst>
            </c:dLbl>
            <c:spPr>
              <a:solidFill>
                <a:schemeClr val="accent3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'Anno 2023'!$D$26:$D$33</c15:sqref>
                  </c15:fullRef>
                </c:ext>
              </c:extLst>
              <c:f>'Anno 2023'!$D$26:$D$32</c:f>
              <c:strCache>
                <c:ptCount val="7"/>
                <c:pt idx="0">
                  <c:v>Polizia Locale</c:v>
                </c:pt>
                <c:pt idx="1">
                  <c:v>Gestione Personale</c:v>
                </c:pt>
                <c:pt idx="2">
                  <c:v>Sia</c:v>
                </c:pt>
                <c:pt idx="3">
                  <c:v>Suap</c:v>
                </c:pt>
                <c:pt idx="4">
                  <c:v>Finanziario</c:v>
                </c:pt>
                <c:pt idx="5">
                  <c:v>CUC</c:v>
                </c:pt>
                <c:pt idx="6">
                  <c:v>DMO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'Anno 2023'!$G$26:$G$33</c15:sqref>
                  </c15:fullRef>
                </c:ext>
              </c:extLst>
              <c:f>'Anno 2023'!$G$26:$G$32</c:f>
              <c:numCache>
                <c:formatCode>0.00%</c:formatCode>
                <c:ptCount val="7"/>
                <c:pt idx="0">
                  <c:v>1.2501838505662999E-3</c:v>
                </c:pt>
                <c:pt idx="1">
                  <c:v>1.2501838505662999E-3</c:v>
                </c:pt>
                <c:pt idx="2">
                  <c:v>-1.3237240770700431E-3</c:v>
                </c:pt>
                <c:pt idx="3">
                  <c:v>-7.5011031033974662E-3</c:v>
                </c:pt>
                <c:pt idx="4">
                  <c:v>1.2501838505662999E-3</c:v>
                </c:pt>
                <c:pt idx="5">
                  <c:v>6.397999705839208E-3</c:v>
                </c:pt>
                <c:pt idx="6">
                  <c:v>-1.3237240770700431E-3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A3-4749-BA7B-E34EBC52DB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95723048"/>
        <c:axId val="295726968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'Anno 2023'!$F$25</c15:sqref>
                        </c15:formulaRef>
                      </c:ext>
                    </c:extLst>
                    <c:strCache>
                      <c:ptCount val="1"/>
                      <c:pt idx="0">
                        <c:v>Risultato media erogata</c:v>
                      </c:pt>
                    </c:strCache>
                  </c:strRef>
                </c:tx>
                <c:spPr>
                  <a:solidFill>
                    <a:schemeClr val="accent2">
                      <a:alpha val="88000"/>
                    </a:schemeClr>
                  </a:solidFill>
                  <a:ln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2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2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'Anno 2023'!$D$26:$D$33</c15:sqref>
                        </c15:fullRef>
                        <c15:formulaRef>
                          <c15:sqref>'Anno 2023'!$D$26:$D$32</c15:sqref>
                        </c15:formulaRef>
                      </c:ext>
                    </c:extLst>
                    <c:strCache>
                      <c:ptCount val="7"/>
                      <c:pt idx="0">
                        <c:v>Polizia Locale</c:v>
                      </c:pt>
                      <c:pt idx="1">
                        <c:v>Gestione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Finanziario</c:v>
                      </c:pt>
                      <c:pt idx="5">
                        <c:v>CUC</c:v>
                      </c:pt>
                      <c:pt idx="6">
                        <c:v>DMO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'Anno 2023'!$F$26:$F$33</c15:sqref>
                        </c15:fullRef>
                        <c15:formulaRef>
                          <c15:sqref>'Anno 2023'!$F$26:$F$32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7"/>
                      <c:pt idx="0">
                        <c:v>3392.125</c:v>
                      </c:pt>
                      <c:pt idx="1">
                        <c:v>2926.14</c:v>
                      </c:pt>
                      <c:pt idx="2">
                        <c:v>2519.23</c:v>
                      </c:pt>
                      <c:pt idx="3">
                        <c:v>3942.14</c:v>
                      </c:pt>
                      <c:pt idx="4">
                        <c:v>2525.7199999999998</c:v>
                      </c:pt>
                      <c:pt idx="5">
                        <c:v>2941.18</c:v>
                      </c:pt>
                      <c:pt idx="6">
                        <c:v>1167.44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1FA3-4749-BA7B-E34EBC52DB8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'Anno 2023'!$H$25</c15:sqref>
                        </c15:formulaRef>
                      </c:ext>
                    </c:extLst>
                    <c:strCache>
                      <c:ptCount val="1"/>
                      <c:pt idx="0">
                        <c:v>Valutazione scostamento dalla media</c:v>
                      </c:pt>
                    </c:strCache>
                  </c:strRef>
                </c:tx>
                <c:spPr>
                  <a:solidFill>
                    <a:schemeClr val="accent4">
                      <a:alpha val="88000"/>
                    </a:schemeClr>
                  </a:solidFill>
                  <a:ln>
                    <a:solidFill>
                      <a:schemeClr val="accent4">
                        <a:lumMod val="50000"/>
                      </a:schemeClr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flat">
                    <a:contourClr>
                      <a:schemeClr val="accent4">
                        <a:lumMod val="50000"/>
                      </a:schemeClr>
                    </a:contourClr>
                  </a:sp3d>
                </c:spPr>
                <c:invertIfNegative val="0"/>
                <c:dLbls>
                  <c:spPr>
                    <a:solidFill>
                      <a:schemeClr val="accent4">
                        <a:alpha val="30000"/>
                      </a:schemeClr>
                    </a:solidFill>
                    <a:ln>
                      <a:solidFill>
                        <a:schemeClr val="lt1">
                          <a:alpha val="50000"/>
                        </a:schemeClr>
                      </a:solidFill>
                      <a:round/>
                    </a:ln>
                    <a:effectLst>
                      <a:outerShdw blurRad="63500" dist="88900" dir="2700000" algn="tl" rotWithShape="0">
                        <a:prstClr val="black">
                          <a:alpha val="40000"/>
                        </a:prstClr>
                      </a:outerShdw>
                    </a:effectLst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50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'Anno 2023'!$D$26:$D$33</c15:sqref>
                        </c15:fullRef>
                        <c15:formulaRef>
                          <c15:sqref>'Anno 2023'!$D$26:$D$32</c15:sqref>
                        </c15:formulaRef>
                      </c:ext>
                    </c:extLst>
                    <c:strCache>
                      <c:ptCount val="7"/>
                      <c:pt idx="0">
                        <c:v>Polizia Locale</c:v>
                      </c:pt>
                      <c:pt idx="1">
                        <c:v>Gestione Personale</c:v>
                      </c:pt>
                      <c:pt idx="2">
                        <c:v>Sia</c:v>
                      </c:pt>
                      <c:pt idx="3">
                        <c:v>Suap</c:v>
                      </c:pt>
                      <c:pt idx="4">
                        <c:v>Finanziario</c:v>
                      </c:pt>
                      <c:pt idx="5">
                        <c:v>CUC</c:v>
                      </c:pt>
                      <c:pt idx="6">
                        <c:v>DMO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'Anno 2023'!$H$26:$H$33</c15:sqref>
                        </c15:fullRef>
                        <c15:formulaRef>
                          <c15:sqref>'Anno 2023'!$H$26:$H$32</c15:sqref>
                        </c15:formulaRef>
                      </c:ext>
                    </c:extLst>
                    <c:numCache>
                      <c:formatCode>0.00</c:formatCode>
                      <c:ptCount val="7"/>
                      <c:pt idx="0">
                        <c:v>0.12142857142857233</c:v>
                      </c:pt>
                      <c:pt idx="1">
                        <c:v>0.12142857142858343</c:v>
                      </c:pt>
                      <c:pt idx="2">
                        <c:v>-0.12857142857142234</c:v>
                      </c:pt>
                      <c:pt idx="3">
                        <c:v>-0.72857142857142287</c:v>
                      </c:pt>
                      <c:pt idx="4">
                        <c:v>0.12142857142858343</c:v>
                      </c:pt>
                      <c:pt idx="5">
                        <c:v>0.62142857142858388</c:v>
                      </c:pt>
                      <c:pt idx="6">
                        <c:v>-0.12857142857142234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8-1FA3-4749-BA7B-E34EBC52DB8F}"/>
                  </c:ext>
                </c:extLst>
              </c15:ser>
            </c15:filteredBarSeries>
          </c:ext>
        </c:extLst>
      </c:bar3DChart>
      <c:catAx>
        <c:axId val="29572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95726968"/>
        <c:crosses val="autoZero"/>
        <c:auto val="1"/>
        <c:lblAlgn val="ctr"/>
        <c:lblOffset val="100"/>
        <c:noMultiLvlLbl val="0"/>
      </c:catAx>
      <c:valAx>
        <c:axId val="295726968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295723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8</xdr:row>
      <xdr:rowOff>42862</xdr:rowOff>
    </xdr:from>
    <xdr:to>
      <xdr:col>18</xdr:col>
      <xdr:colOff>514350</xdr:colOff>
      <xdr:row>21</xdr:row>
      <xdr:rowOff>47625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590550</xdr:colOff>
      <xdr:row>23</xdr:row>
      <xdr:rowOff>42862</xdr:rowOff>
    </xdr:from>
    <xdr:to>
      <xdr:col>19</xdr:col>
      <xdr:colOff>19050</xdr:colOff>
      <xdr:row>34</xdr:row>
      <xdr:rowOff>171450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D3:J37"/>
  <sheetViews>
    <sheetView tabSelected="1" topLeftCell="A7" workbookViewId="0">
      <selection activeCell="U20" sqref="U20"/>
    </sheetView>
  </sheetViews>
  <sheetFormatPr defaultRowHeight="14.4" x14ac:dyDescent="0.3"/>
  <cols>
    <col min="4" max="4" width="20.109375" customWidth="1"/>
    <col min="5" max="5" width="25.88671875" customWidth="1"/>
    <col min="6" max="6" width="15.33203125" customWidth="1"/>
    <col min="7" max="7" width="14.5546875" customWidth="1"/>
    <col min="8" max="8" width="14.6640625" customWidth="1"/>
  </cols>
  <sheetData>
    <row r="3" spans="4:10" ht="15" customHeight="1" thickBot="1" x14ac:dyDescent="0.35"/>
    <row r="4" spans="4:10" ht="51.75" customHeight="1" thickBot="1" x14ac:dyDescent="0.35">
      <c r="D4" s="42" t="s">
        <v>11</v>
      </c>
      <c r="E4" s="33" t="s">
        <v>12</v>
      </c>
      <c r="F4" s="34" t="s">
        <v>13</v>
      </c>
      <c r="G4" s="33" t="s">
        <v>14</v>
      </c>
      <c r="H4" s="34" t="s">
        <v>15</v>
      </c>
      <c r="I4" s="33" t="s">
        <v>16</v>
      </c>
      <c r="J4" s="34" t="s">
        <v>17</v>
      </c>
    </row>
    <row r="5" spans="4:10" x14ac:dyDescent="0.3">
      <c r="D5" s="3" t="s">
        <v>18</v>
      </c>
      <c r="E5" s="35">
        <v>8</v>
      </c>
      <c r="F5" s="36">
        <f>E5/(E5+G5+I5)</f>
        <v>1</v>
      </c>
      <c r="G5" s="37">
        <v>0</v>
      </c>
      <c r="H5" s="38">
        <f>G5/(E5+G5+I5)</f>
        <v>0</v>
      </c>
      <c r="I5" s="37">
        <v>0</v>
      </c>
      <c r="J5" s="38">
        <f>I5/(E5+G5+I5)</f>
        <v>0</v>
      </c>
    </row>
    <row r="6" spans="4:10" ht="15" thickBot="1" x14ac:dyDescent="0.35">
      <c r="D6" s="22" t="s">
        <v>19</v>
      </c>
      <c r="E6" s="39">
        <v>39</v>
      </c>
      <c r="F6" s="40">
        <f>E6/(E6+G6+I6)</f>
        <v>0.90697674418604646</v>
      </c>
      <c r="G6" s="41">
        <v>4</v>
      </c>
      <c r="H6" s="40">
        <f>G6/(E6+G6+I6)</f>
        <v>9.3023255813953487E-2</v>
      </c>
      <c r="I6" s="41">
        <v>0</v>
      </c>
      <c r="J6" s="40">
        <f>I6/(E6+G6+I6)</f>
        <v>0</v>
      </c>
    </row>
    <row r="13" spans="4:10" ht="15" thickBot="1" x14ac:dyDescent="0.35"/>
    <row r="14" spans="4:10" ht="67.5" customHeight="1" thickBot="1" x14ac:dyDescent="0.35">
      <c r="D14" s="1" t="s">
        <v>0</v>
      </c>
      <c r="E14" s="1" t="s">
        <v>1</v>
      </c>
      <c r="F14" s="1" t="s">
        <v>2</v>
      </c>
      <c r="G14" s="2" t="s">
        <v>3</v>
      </c>
      <c r="H14" s="1" t="s">
        <v>4</v>
      </c>
    </row>
    <row r="15" spans="4:10" x14ac:dyDescent="0.3">
      <c r="D15" s="3" t="s">
        <v>5</v>
      </c>
      <c r="E15" s="4">
        <f>25.0865/26</f>
        <v>0.96486538461538462</v>
      </c>
      <c r="F15" s="5">
        <f>19526.9232151163/26</f>
        <v>751.03550827370395</v>
      </c>
      <c r="G15" s="4">
        <f>E15/$E$21-1</f>
        <v>-1.0935287411332206E-2</v>
      </c>
      <c r="H15" s="19">
        <f>(E15-$E$21)*100</f>
        <v>-1.0667735042735105</v>
      </c>
    </row>
    <row r="16" spans="4:10" x14ac:dyDescent="0.3">
      <c r="D16" s="6" t="s">
        <v>22</v>
      </c>
      <c r="E16" s="7">
        <f>5.815/6</f>
        <v>0.96916666666666673</v>
      </c>
      <c r="F16" s="8">
        <f>4526.3013372093/6</f>
        <v>754.38355620155005</v>
      </c>
      <c r="G16" s="7">
        <f t="shared" ref="G16:G21" si="0">E16/$E$21-1</f>
        <v>-6.5261269588511306E-3</v>
      </c>
      <c r="H16" s="21">
        <f t="shared" ref="H16:H21" si="1">(E16-$E$21)*100</f>
        <v>-0.63664529914529977</v>
      </c>
    </row>
    <row r="17" spans="4:8" x14ac:dyDescent="0.3">
      <c r="D17" s="6" t="s">
        <v>6</v>
      </c>
      <c r="E17" s="7">
        <f>5/5</f>
        <v>1</v>
      </c>
      <c r="F17" s="8">
        <f>3891.91860465116/5</f>
        <v>778.38372093023202</v>
      </c>
      <c r="G17" s="7">
        <f t="shared" si="0"/>
        <v>2.5080522484418388E-2</v>
      </c>
      <c r="H17" s="21">
        <f t="shared" si="1"/>
        <v>2.446688034188027</v>
      </c>
    </row>
    <row r="18" spans="4:8" x14ac:dyDescent="0.3">
      <c r="D18" s="6" t="s">
        <v>7</v>
      </c>
      <c r="E18" s="7">
        <f>296%/3</f>
        <v>0.98666666666666669</v>
      </c>
      <c r="F18" s="8">
        <f>2304.01581395349/3</f>
        <v>768.00527131783008</v>
      </c>
      <c r="G18" s="7">
        <f t="shared" si="0"/>
        <v>1.1412782184626158E-2</v>
      </c>
      <c r="H18" s="21">
        <f t="shared" si="1"/>
        <v>1.1133547008546962</v>
      </c>
    </row>
    <row r="19" spans="4:8" x14ac:dyDescent="0.3">
      <c r="D19" s="6" t="s">
        <v>20</v>
      </c>
      <c r="E19" s="7">
        <v>0.96</v>
      </c>
      <c r="F19" s="8">
        <v>778.38372093023258</v>
      </c>
      <c r="G19" s="7">
        <f t="shared" si="0"/>
        <v>-1.5922698414958414E-2</v>
      </c>
      <c r="H19" s="21">
        <f t="shared" si="1"/>
        <v>-1.5533119658119765</v>
      </c>
    </row>
    <row r="20" spans="4:8" ht="15" thickBot="1" x14ac:dyDescent="0.35">
      <c r="D20" s="22" t="s">
        <v>21</v>
      </c>
      <c r="E20" s="23">
        <f>(1+0.96+0.96+0.97)/4</f>
        <v>0.97249999999999992</v>
      </c>
      <c r="F20" s="24">
        <f>1533.41593023256/2</f>
        <v>766.70796511627998</v>
      </c>
      <c r="G20" s="23">
        <f t="shared" si="0"/>
        <v>-3.1091918839032395E-3</v>
      </c>
      <c r="H20" s="43">
        <f t="shared" si="1"/>
        <v>-0.30331196581198094</v>
      </c>
    </row>
    <row r="21" spans="4:8" ht="15" thickBot="1" x14ac:dyDescent="0.35">
      <c r="D21" s="10" t="s">
        <v>8</v>
      </c>
      <c r="E21" s="11">
        <f>AVERAGE(E15:E20)</f>
        <v>0.97553311965811973</v>
      </c>
      <c r="F21" s="12">
        <f>AVERAGE(F15:F20)</f>
        <v>766.14995712830478</v>
      </c>
      <c r="G21" s="13">
        <f t="shared" si="0"/>
        <v>0</v>
      </c>
      <c r="H21" s="14">
        <f t="shared" si="1"/>
        <v>0</v>
      </c>
    </row>
    <row r="23" spans="4:8" x14ac:dyDescent="0.3">
      <c r="E23" s="15"/>
    </row>
    <row r="24" spans="4:8" ht="15" thickBot="1" x14ac:dyDescent="0.35"/>
    <row r="25" spans="4:8" ht="43.8" thickBot="1" x14ac:dyDescent="0.35">
      <c r="D25" s="1" t="s">
        <v>9</v>
      </c>
      <c r="E25" s="1" t="s">
        <v>1</v>
      </c>
      <c r="F25" s="1" t="s">
        <v>10</v>
      </c>
      <c r="G25" s="16" t="s">
        <v>3</v>
      </c>
      <c r="H25" s="17" t="s">
        <v>4</v>
      </c>
    </row>
    <row r="26" spans="4:8" x14ac:dyDescent="0.3">
      <c r="D26" s="3" t="s">
        <v>5</v>
      </c>
      <c r="E26" s="4">
        <f>(0.975+0.97)/2</f>
        <v>0.97249999999999992</v>
      </c>
      <c r="F26" s="5">
        <f>(4940.91+1843.34)/2</f>
        <v>3392.125</v>
      </c>
      <c r="G26" s="18">
        <f>E26/$E$33-1</f>
        <v>1.2501838505662999E-3</v>
      </c>
      <c r="H26" s="19">
        <f>(E26-$E$33)*100</f>
        <v>0.12142857142857233</v>
      </c>
    </row>
    <row r="27" spans="4:8" x14ac:dyDescent="0.3">
      <c r="D27" s="6" t="s">
        <v>22</v>
      </c>
      <c r="E27" s="7">
        <v>0.97250000000000003</v>
      </c>
      <c r="F27" s="8">
        <v>2926.14</v>
      </c>
      <c r="G27" s="20">
        <f t="shared" ref="G27:G33" si="2">E27/$E$33-1</f>
        <v>1.2501838505662999E-3</v>
      </c>
      <c r="H27" s="21">
        <f t="shared" ref="H27:H33" si="3">(E27-$E$33)*100</f>
        <v>0.12142857142858343</v>
      </c>
    </row>
    <row r="28" spans="4:8" x14ac:dyDescent="0.3">
      <c r="D28" s="6" t="s">
        <v>6</v>
      </c>
      <c r="E28" s="7">
        <v>0.97</v>
      </c>
      <c r="F28" s="8">
        <v>2519.23</v>
      </c>
      <c r="G28" s="20">
        <f t="shared" si="2"/>
        <v>-1.3237240770700431E-3</v>
      </c>
      <c r="H28" s="21">
        <f t="shared" si="3"/>
        <v>-0.12857142857142234</v>
      </c>
    </row>
    <row r="29" spans="4:8" x14ac:dyDescent="0.3">
      <c r="D29" s="6" t="s">
        <v>7</v>
      </c>
      <c r="E29" s="7">
        <v>0.96399999999999997</v>
      </c>
      <c r="F29" s="8">
        <v>3942.14</v>
      </c>
      <c r="G29" s="20">
        <f t="shared" si="2"/>
        <v>-7.5011031033974662E-3</v>
      </c>
      <c r="H29" s="21">
        <f t="shared" si="3"/>
        <v>-0.72857142857142287</v>
      </c>
    </row>
    <row r="30" spans="4:8" x14ac:dyDescent="0.3">
      <c r="D30" s="6" t="s">
        <v>20</v>
      </c>
      <c r="E30" s="7">
        <v>0.97250000000000003</v>
      </c>
      <c r="F30" s="8">
        <v>2525.7199999999998</v>
      </c>
      <c r="G30" s="20">
        <f t="shared" si="2"/>
        <v>1.2501838505662999E-3</v>
      </c>
      <c r="H30" s="21">
        <f t="shared" si="3"/>
        <v>0.12142857142858343</v>
      </c>
    </row>
    <row r="31" spans="4:8" x14ac:dyDescent="0.3">
      <c r="D31" s="9" t="s">
        <v>21</v>
      </c>
      <c r="E31" s="7">
        <v>0.97750000000000004</v>
      </c>
      <c r="F31" s="8">
        <v>2941.18</v>
      </c>
      <c r="G31" s="20">
        <f t="shared" si="2"/>
        <v>6.397999705839208E-3</v>
      </c>
      <c r="H31" s="21">
        <f t="shared" si="3"/>
        <v>0.62142857142858388</v>
      </c>
    </row>
    <row r="32" spans="4:8" ht="15" thickBot="1" x14ac:dyDescent="0.35">
      <c r="D32" s="22" t="s">
        <v>23</v>
      </c>
      <c r="E32" s="23">
        <v>0.97</v>
      </c>
      <c r="F32" s="24">
        <v>1167.44</v>
      </c>
      <c r="G32" s="25">
        <f t="shared" si="2"/>
        <v>-1.3237240770700431E-3</v>
      </c>
      <c r="H32" s="26">
        <f t="shared" si="3"/>
        <v>-0.12857142857142234</v>
      </c>
    </row>
    <row r="33" spans="4:8" ht="15" thickBot="1" x14ac:dyDescent="0.35">
      <c r="D33" s="27" t="s">
        <v>8</v>
      </c>
      <c r="E33" s="28">
        <f>AVERAGE(E26:E32)</f>
        <v>0.9712857142857142</v>
      </c>
      <c r="F33" s="29">
        <f>AVERAGE(F26:F32)</f>
        <v>2773.4249999999993</v>
      </c>
      <c r="G33" s="30">
        <f t="shared" si="2"/>
        <v>0</v>
      </c>
      <c r="H33" s="31">
        <f t="shared" si="3"/>
        <v>0</v>
      </c>
    </row>
    <row r="35" spans="4:8" x14ac:dyDescent="0.3">
      <c r="F35" s="32"/>
    </row>
    <row r="37" spans="4:8" x14ac:dyDescent="0.3">
      <c r="F37" s="32"/>
    </row>
  </sheetData>
  <pageMargins left="0.7" right="0.7" top="0.75" bottom="0.75" header="0.3" footer="0.3"/>
  <pageSetup paperSize="8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2023</vt:lpstr>
      <vt:lpstr>'Anno 2023'!Area_stampa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2024-06-25T08:04:04Z</dcterms:modified>
</cp:coreProperties>
</file>